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01"/>
  <workbookPr/>
  <mc:AlternateContent xmlns:mc="http://schemas.openxmlformats.org/markup-compatibility/2006">
    <mc:Choice Requires="x15">
      <x15ac:absPath xmlns:x15ac="http://schemas.microsoft.com/office/spreadsheetml/2010/11/ac" url="C:\Users\55101909491\Documents\00-SAENGE-2020-2022-2023\001-RECEITA-P REDE-2021\3-PLANEJAMENTO LICITAÇÃO\09 - REFORMAS ESTRUTURAIS EM AGENCIAS e DRF_MCZ\"/>
    </mc:Choice>
  </mc:AlternateContent>
  <xr:revisionPtr revIDLastSave="0" documentId="11_AEB88668F78F252CA3B318A578A4F7ADE5B351BF" xr6:coauthVersionLast="47" xr6:coauthVersionMax="47" xr10:uidLastSave="{00000000-0000-0000-0000-000000000000}"/>
  <bookViews>
    <workbookView xWindow="0" yWindow="0" windowWidth="21600" windowHeight="9735" firstSheet="2" activeTab="2" xr2:uid="{00000000-000D-0000-FFFF-FFFF00000000}"/>
  </bookViews>
  <sheets>
    <sheet name="1-Planilha Orçamentaria" sheetId="1" r:id="rId1"/>
    <sheet name="2-CRONOGRAMA FISICO-FINANCEIRO" sheetId="7" r:id="rId2"/>
    <sheet name="3-Composição BDI" sheetId="21" r:id="rId3"/>
    <sheet name="4-Composição Serviço Auxiliar" sheetId="20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1" l="1"/>
  <c r="C25" i="21"/>
  <c r="D16" i="21"/>
  <c r="D15" i="21"/>
  <c r="D14" i="21"/>
  <c r="D13" i="21"/>
  <c r="D12" i="21"/>
  <c r="D11" i="21"/>
  <c r="D10" i="21"/>
  <c r="C17" i="21" s="1"/>
  <c r="D17" i="21" s="1"/>
  <c r="D9" i="21"/>
  <c r="A4" i="21"/>
  <c r="B6" i="7" l="1"/>
  <c r="H15" i="20" l="1"/>
  <c r="H14" i="20"/>
  <c r="H13" i="20"/>
  <c r="H12" i="20"/>
  <c r="H11" i="20"/>
  <c r="H10" i="20"/>
  <c r="H9" i="20"/>
  <c r="H8" i="20"/>
  <c r="H7" i="20"/>
  <c r="H16" i="20" l="1"/>
  <c r="L24" i="7" l="1"/>
  <c r="J24" i="7"/>
  <c r="H24" i="7"/>
  <c r="F24" i="7"/>
  <c r="O9" i="7"/>
  <c r="A5" i="7" l="1"/>
  <c r="E19" i="1" l="1"/>
  <c r="D18" i="7" s="1"/>
  <c r="E15" i="1"/>
  <c r="D14" i="7" s="1"/>
  <c r="E17" i="1"/>
  <c r="D16" i="7" s="1"/>
  <c r="E21" i="1"/>
  <c r="D20" i="7" s="1"/>
  <c r="E13" i="1"/>
  <c r="D12" i="7" s="1"/>
  <c r="E14" i="1"/>
  <c r="D13" i="7" s="1"/>
  <c r="E20" i="1"/>
  <c r="D19" i="7" s="1"/>
  <c r="D21" i="7" l="1"/>
  <c r="F21" i="7"/>
  <c r="F26" i="7" s="1"/>
  <c r="F27" i="7" s="1"/>
  <c r="E22" i="1"/>
  <c r="H21" i="7"/>
  <c r="H26" i="7" s="1"/>
  <c r="L21" i="7"/>
  <c r="L26" i="7" s="1"/>
  <c r="J21" i="7"/>
  <c r="J26" i="7" s="1"/>
  <c r="C30" i="7" l="1"/>
  <c r="C14" i="7"/>
  <c r="C20" i="7"/>
  <c r="C12" i="7"/>
  <c r="C18" i="7"/>
  <c r="C13" i="7"/>
  <c r="C16" i="7"/>
  <c r="D26" i="7"/>
  <c r="D27" i="7" s="1"/>
  <c r="H27" i="7"/>
  <c r="J27" i="7" s="1"/>
  <c r="L27" i="7" s="1"/>
  <c r="C19" i="7"/>
  <c r="G26" i="7" l="1"/>
  <c r="G27" i="7" s="1"/>
  <c r="M26" i="7"/>
  <c r="C21" i="7"/>
  <c r="I26" i="7"/>
  <c r="K26" i="7"/>
  <c r="D22" i="1"/>
  <c r="C15" i="1" s="1"/>
  <c r="I27" i="7" l="1"/>
  <c r="K27" i="7" s="1"/>
  <c r="M27" i="7" s="1"/>
  <c r="C20" i="1"/>
  <c r="C21" i="1"/>
  <c r="C19" i="1"/>
  <c r="D23" i="1"/>
  <c r="C17" i="1"/>
  <c r="C14" i="1"/>
  <c r="D24" i="1" l="1"/>
  <c r="C13" i="1"/>
  <c r="C22" i="1" s="1"/>
</calcChain>
</file>

<file path=xl/sharedStrings.xml><?xml version="1.0" encoding="utf-8"?>
<sst xmlns="http://schemas.openxmlformats.org/spreadsheetml/2006/main" count="186" uniqueCount="126">
  <si>
    <t xml:space="preserve">CONTRATAÇÃO DE ELABORAÇÃO DE LAUDO DE AVALIAÇÃO ESTRUTURAL E PROJETOS EXECUTIVOS PARA EDIFICAÇÃO DO PRÉDIO PUBLICO DA AGENCIA DA RECEITA FEDERAL DO BRASIL 4ª RF, EM OURICURI/PE. </t>
  </si>
  <si>
    <t>LOCAL</t>
  </si>
  <si>
    <t xml:space="preserve"> AV ALMIR DE SOUZA MASCARENHAS N. 125, CENTRO - OURICURI / PE-    CEP 56.200-000</t>
  </si>
  <si>
    <t>PRAZO DE EXECUÇÃO:</t>
  </si>
  <si>
    <t>45 DIAS</t>
  </si>
  <si>
    <t>PLANILHA DE FORMAÇÃO DE PREÇO</t>
  </si>
  <si>
    <t>Item</t>
  </si>
  <si>
    <t>DESCRIÇÃO DOS SERVIÇOS</t>
  </si>
  <si>
    <t>VALOR DO ITEM</t>
  </si>
  <si>
    <t>% Rel.</t>
  </si>
  <si>
    <t>TOTAL R$</t>
  </si>
  <si>
    <t>1.0</t>
  </si>
  <si>
    <t>SERVIÇOS PRELIMINARES</t>
  </si>
  <si>
    <t>1.1</t>
  </si>
  <si>
    <t>Levantamento Físico das Instalações</t>
  </si>
  <si>
    <t>1.2</t>
  </si>
  <si>
    <t>Laudo Estrutural</t>
  </si>
  <si>
    <t>1.3</t>
  </si>
  <si>
    <t>Serviços auxiliares para investigação das patologias</t>
  </si>
  <si>
    <t>2.0</t>
  </si>
  <si>
    <t>PROJETOS</t>
  </si>
  <si>
    <t>2.1</t>
  </si>
  <si>
    <t>Projeto Executivo Estrutural com proposta de intervenção para reparo e recuperação das estruturas dos prédios das agências vistoriadas de acordo com laudo de avaliação estrutural;</t>
  </si>
  <si>
    <t>3.0</t>
  </si>
  <si>
    <t>OBJETOS COMPLEMENTARES</t>
  </si>
  <si>
    <t>3.1</t>
  </si>
  <si>
    <t>Orçamento Analítico/Detalhado da Obra e Cronograma Físico-Financeiro</t>
  </si>
  <si>
    <t>3.2</t>
  </si>
  <si>
    <t>Caderno de Encargos</t>
  </si>
  <si>
    <t>3.4</t>
  </si>
  <si>
    <t xml:space="preserve">Despesas com ART </t>
  </si>
  <si>
    <t>TOTAL sem BDI</t>
  </si>
  <si>
    <t xml:space="preserve">BDI (%) </t>
  </si>
  <si>
    <t>TOTAL COM BDI</t>
  </si>
  <si>
    <t>Data: 30/01/2023</t>
  </si>
  <si>
    <t>Responsável pelas informações:    Mercia Bezerra de Freitas  - CREA : 37.935-D/P</t>
  </si>
  <si>
    <t>CRONOGRAMA FISICO - FINANCEIRO</t>
  </si>
  <si>
    <t>Prazos (em dias corridos)</t>
  </si>
  <si>
    <t>FASE</t>
  </si>
  <si>
    <t>1ª FASE</t>
  </si>
  <si>
    <t>2ª FASE</t>
  </si>
  <si>
    <t>3ª FASE</t>
  </si>
  <si>
    <t>4ª FASE</t>
  </si>
  <si>
    <t>1ª</t>
  </si>
  <si>
    <t>xxxxxx</t>
  </si>
  <si>
    <t>2ª a 4ª</t>
  </si>
  <si>
    <t>xxxxxxxxx</t>
  </si>
  <si>
    <t>4ª</t>
  </si>
  <si>
    <t>xxxxxxx</t>
  </si>
  <si>
    <t>2ª</t>
  </si>
  <si>
    <t>xxxxx</t>
  </si>
  <si>
    <t>DIAS CORRIDOS</t>
  </si>
  <si>
    <t>X</t>
  </si>
  <si>
    <t>REUNIÕES TÉCNICAS</t>
  </si>
  <si>
    <t>VALOR CONTRATO EM R$</t>
  </si>
  <si>
    <t>VALOR ACUMULADO EM R$</t>
  </si>
  <si>
    <t>VALOR TOTAL COM BDI  A SER PAGO NA CONCLUSÃO DOS SERVIÇOS</t>
  </si>
  <si>
    <t>Data: 20/01/2023</t>
  </si>
  <si>
    <t>Composição do BDI</t>
  </si>
  <si>
    <t>ITEM</t>
  </si>
  <si>
    <t>DISCRIMINAÇÃO</t>
  </si>
  <si>
    <t>PERCENTUAL (%)</t>
  </si>
  <si>
    <t xml:space="preserve">PERCENTUAL </t>
  </si>
  <si>
    <t>PERCENTUAL AJUSTADO</t>
  </si>
  <si>
    <t>AC</t>
  </si>
  <si>
    <t>Taxa de rateio da administração central</t>
  </si>
  <si>
    <t>S</t>
  </si>
  <si>
    <t>Taxa representativa de Seguros</t>
  </si>
  <si>
    <t>R</t>
  </si>
  <si>
    <t>Riscos e Imprevistos</t>
  </si>
  <si>
    <t>G</t>
  </si>
  <si>
    <t>Garantias exigidas em Edital</t>
  </si>
  <si>
    <t>DF</t>
  </si>
  <si>
    <t>Taxa representativa das Despesas Financeiras</t>
  </si>
  <si>
    <t>L</t>
  </si>
  <si>
    <t>Remuneração bruta do Construtor (Lucro)</t>
  </si>
  <si>
    <t>I</t>
  </si>
  <si>
    <t>Impostos (taxa representativa dos tributos incidentes sobre o preço de venda)</t>
  </si>
  <si>
    <t>Contribuição Previdenciária sobre a Receita Bruta</t>
  </si>
  <si>
    <t>BDI</t>
  </si>
  <si>
    <t>Os custos acima são cumulativos, e consideram a fórmula abaixo:</t>
  </si>
  <si>
    <t>O valor total do BDI pode ser ajustado alterando-se somente os itens da coluna %</t>
  </si>
  <si>
    <t>BDI =  { [ (  1 + ( AC + S + R +G ) ) * ( 1 + DF ) * ( 1 + L ) ) / ( 1 –  I  ) ] - 1 } * 100</t>
  </si>
  <si>
    <t>Data:27/01/2023</t>
  </si>
  <si>
    <t>C</t>
  </si>
  <si>
    <t>IMPOSTOS</t>
  </si>
  <si>
    <t>c1</t>
  </si>
  <si>
    <t>PIS</t>
  </si>
  <si>
    <t>c2</t>
  </si>
  <si>
    <t>COFINS</t>
  </si>
  <si>
    <t>c3</t>
  </si>
  <si>
    <t>ISS</t>
  </si>
  <si>
    <t>COMPOSIÇÕES UNITÁRIAS</t>
  </si>
  <si>
    <t>ARF_ OURICURI / PE</t>
  </si>
  <si>
    <t>PE</t>
  </si>
  <si>
    <t>COMPOSIÇÃO</t>
  </si>
  <si>
    <t>001</t>
  </si>
  <si>
    <t>CLASSE/TIPO</t>
  </si>
  <si>
    <t>CÓDIGOS</t>
  </si>
  <si>
    <t>DESCRIÇÃO</t>
  </si>
  <si>
    <t>UND</t>
  </si>
  <si>
    <t>COEFICIENTE</t>
  </si>
  <si>
    <t>CUSTO UNITÁRIO(R$)</t>
  </si>
  <si>
    <t>CUSTO TOTAL(R$)</t>
  </si>
  <si>
    <t>sinapi composição</t>
  </si>
  <si>
    <t>97633</t>
  </si>
  <si>
    <t>demilição de piso ceramico manual</t>
  </si>
  <si>
    <t>m2</t>
  </si>
  <si>
    <t>demilição REVESTIMENTO</t>
  </si>
  <si>
    <t>96527</t>
  </si>
  <si>
    <t>escavação manual</t>
  </si>
  <si>
    <t>m3</t>
  </si>
  <si>
    <t>96995</t>
  </si>
  <si>
    <t>Reaterro manual apiloado</t>
  </si>
  <si>
    <t>sinapi insumo</t>
  </si>
  <si>
    <t>00037524</t>
  </si>
  <si>
    <t>Tela laranja para isolamento da area</t>
  </si>
  <si>
    <t>m</t>
  </si>
  <si>
    <t>88316</t>
  </si>
  <si>
    <t>servente</t>
  </si>
  <si>
    <t>H</t>
  </si>
  <si>
    <t>101749</t>
  </si>
  <si>
    <t>reparo de piso cimentado</t>
  </si>
  <si>
    <t>87248</t>
  </si>
  <si>
    <t>reparo revestimento ceramico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</si>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</sst>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0"/>
    <numFmt numFmtId="165" formatCode="[$R$-416]\ #,##0.00;[Red]\-[$R$-416]\ #,##0.00"/>
    <numFmt numFmtId="166" formatCode="[$R$-416]&quot; &quot;#,##0.00;[Red]&quot;-&quot;[$R$-416]&quot; &quot;#,##0.00"/>
    <numFmt numFmtId="167" formatCode="&quot;R$&quot;\ #,##0.00"/>
    <numFmt numFmtId="168" formatCode="* #,##0.00\ ;\-* #,##0.00\ ;* \-#\ ;@\ "/>
    <numFmt numFmtId="169" formatCode="#,##0.00\ ;#,##0.00\ ;\-#\ ;@\ "/>
    <numFmt numFmtId="170" formatCode="#,##0.00_ ;\-#,##0.00\ "/>
  </numFmts>
  <fonts count="38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rgb="FF808080"/>
      <name val="Arial"/>
      <family val="2"/>
    </font>
    <font>
      <b/>
      <sz val="10"/>
      <color rgb="FFFF0000"/>
      <name val="Arial"/>
      <family val="2"/>
    </font>
    <font>
      <b/>
      <sz val="8"/>
      <color rgb="FF000000"/>
      <name val="Arial"/>
      <family val="2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800000"/>
      <name val="Spranqecosans"/>
      <family val="2"/>
      <charset val="1"/>
    </font>
    <font>
      <b/>
      <sz val="9"/>
      <color rgb="FF800000"/>
      <name val="Spranqecosans"/>
      <family val="2"/>
      <charset val="1"/>
    </font>
    <font>
      <b/>
      <sz val="10"/>
      <color rgb="FF800000"/>
      <name val="Arial"/>
      <family val="2"/>
      <charset val="1"/>
    </font>
    <font>
      <sz val="9"/>
      <name val="Spranqecosans"/>
      <family val="2"/>
      <charset val="1"/>
    </font>
    <font>
      <sz val="10.5"/>
      <name val="Spranqecosans"/>
      <family val="2"/>
      <charset val="1"/>
    </font>
    <font>
      <sz val="10"/>
      <name val="Spranqecosans"/>
      <family val="2"/>
      <charset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rgb="FF000000"/>
      <name val="Liberation Sans"/>
    </font>
    <font>
      <sz val="11"/>
      <color rgb="FF000000"/>
      <name val="Calibri"/>
      <family val="2"/>
    </font>
    <font>
      <b/>
      <i/>
      <sz val="16"/>
      <color rgb="FF000000"/>
      <name val="Liberation Sans"/>
    </font>
    <font>
      <b/>
      <i/>
      <u/>
      <sz val="11"/>
      <color rgb="FF000000"/>
      <name val="Liberation Sans"/>
    </font>
    <font>
      <sz val="8"/>
      <color rgb="FF000000"/>
      <name val="Arial1"/>
    </font>
    <font>
      <b/>
      <sz val="8"/>
      <color rgb="FF000000"/>
      <name val="Arial1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Arial"/>
      <family val="2"/>
    </font>
    <font>
      <b/>
      <sz val="7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sz val="10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7"/>
      <color rgb="FF000000"/>
      <name val="Arial"/>
      <family val="2"/>
    </font>
    <font>
      <sz val="6"/>
      <color theme="1"/>
      <name val="Arial"/>
      <family val="2"/>
    </font>
    <font>
      <sz val="10"/>
      <color rgb="FF00000A"/>
      <name val="Arial"/>
      <family val="2"/>
    </font>
    <font>
      <b/>
      <sz val="8"/>
      <color rgb="FF000000"/>
      <name val="Arial"/>
      <family val="2"/>
      <charset val="1"/>
    </font>
  </fonts>
  <fills count="23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CCCCCC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8FAADC"/>
        <bgColor rgb="FF8FAADC"/>
      </patternFill>
    </fill>
    <fill>
      <patternFill patternType="solid">
        <fgColor rgb="FFFFCC00"/>
        <bgColor rgb="FFFFCC00"/>
      </patternFill>
    </fill>
    <fill>
      <patternFill patternType="solid">
        <fgColor rgb="FFFFFFFF"/>
        <bgColor rgb="FFFFFFFF"/>
      </patternFill>
    </fill>
    <fill>
      <patternFill patternType="solid">
        <fgColor rgb="FFFF00FF"/>
        <bgColor indexed="64"/>
      </patternFill>
    </fill>
    <fill>
      <patternFill patternType="solid">
        <fgColor rgb="FFFF00FF"/>
        <bgColor rgb="FFFF99FF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CC"/>
      </patternFill>
    </fill>
    <fill>
      <patternFill patternType="solid">
        <fgColor rgb="FFFFFF99"/>
        <bgColor rgb="FFFFFF66"/>
      </patternFill>
    </fill>
    <fill>
      <patternFill patternType="solid">
        <fgColor rgb="FFDDDDDD"/>
        <bgColor rgb="FFCFE7F5"/>
      </patternFill>
    </fill>
    <fill>
      <patternFill patternType="solid">
        <fgColor rgb="FFFF99FF"/>
        <bgColor rgb="FFFF9999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0" fillId="0" borderId="0"/>
    <xf numFmtId="0" fontId="21" fillId="0" borderId="0" applyNumberFormat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23" fillId="0" borderId="0" applyNumberFormat="0" applyBorder="0" applyProtection="0"/>
    <xf numFmtId="166" fontId="23" fillId="0" borderId="0" applyBorder="0" applyProtection="0"/>
    <xf numFmtId="0" fontId="32" fillId="0" borderId="0"/>
    <xf numFmtId="168" fontId="33" fillId="0" borderId="0" applyBorder="0" applyProtection="0"/>
    <xf numFmtId="169" fontId="33" fillId="0" borderId="0" applyBorder="0" applyProtection="0"/>
  </cellStyleXfs>
  <cellXfs count="175">
    <xf numFmtId="0" fontId="0" fillId="0" borderId="0" xfId="0"/>
    <xf numFmtId="2" fontId="3" fillId="0" borderId="1" xfId="0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11" fillId="5" borderId="11" xfId="0" applyFont="1" applyFill="1" applyBorder="1" applyAlignment="1">
      <alignment horizontal="center" vertical="top" wrapText="1"/>
    </xf>
    <xf numFmtId="0" fontId="11" fillId="5" borderId="7" xfId="0" applyFont="1" applyFill="1" applyBorder="1" applyAlignment="1">
      <alignment horizontal="center" wrapText="1"/>
    </xf>
    <xf numFmtId="0" fontId="17" fillId="0" borderId="0" xfId="0" applyFont="1"/>
    <xf numFmtId="0" fontId="2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0" fillId="0" borderId="1" xfId="0" applyBorder="1"/>
    <xf numFmtId="0" fontId="2" fillId="0" borderId="13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9" fillId="0" borderId="13" xfId="0" applyFont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49" fontId="25" fillId="10" borderId="16" xfId="2" applyNumberFormat="1" applyFont="1" applyFill="1" applyBorder="1" applyAlignment="1" applyProtection="1">
      <alignment horizontal="center" vertical="center"/>
      <protection locked="0"/>
    </xf>
    <xf numFmtId="0" fontId="19" fillId="0" borderId="20" xfId="0" applyFont="1" applyBorder="1" applyAlignment="1">
      <alignment horizontal="center"/>
    </xf>
    <xf numFmtId="0" fontId="25" fillId="0" borderId="13" xfId="2" applyFont="1" applyBorder="1" applyAlignment="1">
      <alignment horizontal="center" vertical="center"/>
    </xf>
    <xf numFmtId="49" fontId="25" fillId="0" borderId="25" xfId="2" applyNumberFormat="1" applyFont="1" applyBorder="1" applyAlignment="1">
      <alignment horizontal="center" vertical="center"/>
    </xf>
    <xf numFmtId="49" fontId="25" fillId="0" borderId="21" xfId="2" applyNumberFormat="1" applyFont="1" applyBorder="1" applyAlignment="1">
      <alignment horizontal="center" vertical="center"/>
    </xf>
    <xf numFmtId="49" fontId="25" fillId="10" borderId="16" xfId="0" applyNumberFormat="1" applyFont="1" applyFill="1" applyBorder="1" applyAlignment="1" applyProtection="1">
      <alignment horizontal="center" vertical="center"/>
      <protection locked="0"/>
    </xf>
    <xf numFmtId="164" fontId="2" fillId="18" borderId="21" xfId="0" applyNumberFormat="1" applyFont="1" applyFill="1" applyBorder="1" applyAlignment="1">
      <alignment horizontal="center" vertical="center"/>
    </xf>
    <xf numFmtId="164" fontId="3" fillId="18" borderId="1" xfId="0" applyNumberFormat="1" applyFont="1" applyFill="1" applyBorder="1" applyAlignment="1">
      <alignment horizontal="center" vertical="center" wrapText="1"/>
    </xf>
    <xf numFmtId="164" fontId="3" fillId="18" borderId="1" xfId="0" applyNumberFormat="1" applyFont="1" applyFill="1" applyBorder="1" applyAlignment="1">
      <alignment horizontal="center" vertical="center"/>
    </xf>
    <xf numFmtId="2" fontId="3" fillId="18" borderId="1" xfId="0" applyNumberFormat="1" applyFont="1" applyFill="1" applyBorder="1" applyAlignment="1">
      <alignment horizontal="center" vertical="center"/>
    </xf>
    <xf numFmtId="164" fontId="25" fillId="0" borderId="16" xfId="0" applyNumberFormat="1" applyFont="1" applyBorder="1" applyAlignment="1">
      <alignment horizontal="center" vertical="center"/>
    </xf>
    <xf numFmtId="164" fontId="25" fillId="0" borderId="19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166" fontId="25" fillId="0" borderId="16" xfId="0" applyNumberFormat="1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4" fontId="24" fillId="0" borderId="16" xfId="0" applyNumberFormat="1" applyFont="1" applyBorder="1"/>
    <xf numFmtId="10" fontId="24" fillId="0" borderId="16" xfId="0" applyNumberFormat="1" applyFont="1" applyBorder="1"/>
    <xf numFmtId="0" fontId="25" fillId="0" borderId="17" xfId="0" applyFont="1" applyBorder="1" applyAlignment="1">
      <alignment horizontal="center" vertical="center"/>
    </xf>
    <xf numFmtId="164" fontId="2" fillId="18" borderId="1" xfId="0" applyNumberFormat="1" applyFont="1" applyFill="1" applyBorder="1" applyAlignment="1">
      <alignment horizontal="center" vertical="center"/>
    </xf>
    <xf numFmtId="2" fontId="2" fillId="18" borderId="1" xfId="0" applyNumberFormat="1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165" fontId="4" fillId="19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4" fontId="25" fillId="0" borderId="16" xfId="0" applyNumberFormat="1" applyFont="1" applyBorder="1"/>
    <xf numFmtId="164" fontId="25" fillId="0" borderId="18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 applyProtection="1">
      <alignment horizontal="center" vertical="center"/>
      <protection locked="0"/>
    </xf>
    <xf numFmtId="0" fontId="27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7" fillId="18" borderId="0" xfId="0" applyFont="1" applyFill="1"/>
    <xf numFmtId="0" fontId="28" fillId="18" borderId="21" xfId="0" applyFont="1" applyFill="1" applyBorder="1" applyAlignment="1">
      <alignment horizontal="center"/>
    </xf>
    <xf numFmtId="0" fontId="27" fillId="18" borderId="21" xfId="0" applyFont="1" applyFill="1" applyBorder="1"/>
    <xf numFmtId="164" fontId="2" fillId="0" borderId="1" xfId="0" applyNumberFormat="1" applyFont="1" applyBorder="1" applyAlignment="1">
      <alignment horizontal="center" vertical="center" wrapText="1"/>
    </xf>
    <xf numFmtId="10" fontId="27" fillId="0" borderId="1" xfId="0" applyNumberFormat="1" applyFont="1" applyBorder="1"/>
    <xf numFmtId="167" fontId="27" fillId="0" borderId="1" xfId="0" applyNumberFormat="1" applyFont="1" applyBorder="1"/>
    <xf numFmtId="167" fontId="27" fillId="17" borderId="1" xfId="0" applyNumberFormat="1" applyFont="1" applyFill="1" applyBorder="1"/>
    <xf numFmtId="0" fontId="27" fillId="17" borderId="1" xfId="0" applyFont="1" applyFill="1" applyBorder="1"/>
    <xf numFmtId="164" fontId="2" fillId="18" borderId="1" xfId="0" applyNumberFormat="1" applyFont="1" applyFill="1" applyBorder="1" applyAlignment="1">
      <alignment horizontal="center" vertical="center" wrapText="1"/>
    </xf>
    <xf numFmtId="0" fontId="27" fillId="18" borderId="1" xfId="0" applyFont="1" applyFill="1" applyBorder="1"/>
    <xf numFmtId="167" fontId="27" fillId="8" borderId="1" xfId="0" applyNumberFormat="1" applyFont="1" applyFill="1" applyBorder="1"/>
    <xf numFmtId="0" fontId="27" fillId="8" borderId="1" xfId="0" applyFont="1" applyFill="1" applyBorder="1"/>
    <xf numFmtId="167" fontId="27" fillId="14" borderId="1" xfId="0" applyNumberFormat="1" applyFont="1" applyFill="1" applyBorder="1"/>
    <xf numFmtId="0" fontId="27" fillId="14" borderId="1" xfId="0" applyFont="1" applyFill="1" applyBorder="1"/>
    <xf numFmtId="167" fontId="27" fillId="7" borderId="1" xfId="0" applyNumberFormat="1" applyFont="1" applyFill="1" applyBorder="1"/>
    <xf numFmtId="0" fontId="27" fillId="7" borderId="1" xfId="0" applyFont="1" applyFill="1" applyBorder="1"/>
    <xf numFmtId="167" fontId="26" fillId="0" borderId="1" xfId="0" applyNumberFormat="1" applyFont="1" applyBorder="1" applyAlignment="1" applyProtection="1">
      <alignment horizontal="center" vertical="center"/>
      <protection locked="0"/>
    </xf>
    <xf numFmtId="0" fontId="2" fillId="18" borderId="8" xfId="0" applyFont="1" applyFill="1" applyBorder="1" applyAlignment="1">
      <alignment horizontal="center" vertical="center" wrapText="1"/>
    </xf>
    <xf numFmtId="10" fontId="2" fillId="18" borderId="1" xfId="0" applyNumberFormat="1" applyFont="1" applyFill="1" applyBorder="1" applyAlignment="1">
      <alignment horizontal="center" vertical="center"/>
    </xf>
    <xf numFmtId="165" fontId="26" fillId="18" borderId="1" xfId="0" applyNumberFormat="1" applyFont="1" applyFill="1" applyBorder="1" applyAlignment="1" applyProtection="1">
      <alignment horizontal="center" vertical="center"/>
      <protection locked="0"/>
    </xf>
    <xf numFmtId="167" fontId="27" fillId="18" borderId="1" xfId="0" applyNumberFormat="1" applyFont="1" applyFill="1" applyBorder="1"/>
    <xf numFmtId="164" fontId="2" fillId="18" borderId="0" xfId="0" applyNumberFormat="1" applyFont="1" applyFill="1" applyAlignment="1">
      <alignment horizontal="center" vertical="center" wrapText="1"/>
    </xf>
    <xf numFmtId="0" fontId="2" fillId="18" borderId="0" xfId="0" applyFont="1" applyFill="1" applyAlignment="1">
      <alignment horizontal="center" vertical="center" wrapText="1"/>
    </xf>
    <xf numFmtId="10" fontId="2" fillId="18" borderId="0" xfId="0" applyNumberFormat="1" applyFont="1" applyFill="1" applyAlignment="1">
      <alignment horizontal="center" vertical="center"/>
    </xf>
    <xf numFmtId="165" fontId="26" fillId="18" borderId="0" xfId="0" applyNumberFormat="1" applyFont="1" applyFill="1" applyAlignment="1" applyProtection="1">
      <alignment horizontal="center" vertical="center"/>
      <protection locked="0"/>
    </xf>
    <xf numFmtId="167" fontId="27" fillId="18" borderId="0" xfId="0" applyNumberFormat="1" applyFont="1" applyFill="1"/>
    <xf numFmtId="0" fontId="2" fillId="0" borderId="0" xfId="0" applyFont="1" applyAlignment="1">
      <alignment horizontal="center" vertical="center"/>
    </xf>
    <xf numFmtId="0" fontId="27" fillId="0" borderId="0" xfId="0" applyFont="1"/>
    <xf numFmtId="0" fontId="2" fillId="9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1" fillId="0" borderId="0" xfId="8" applyFont="1"/>
    <xf numFmtId="0" fontId="30" fillId="0" borderId="0" xfId="8" applyFont="1" applyAlignment="1">
      <alignment horizontal="center"/>
    </xf>
    <xf numFmtId="49" fontId="31" fillId="0" borderId="0" xfId="8" applyNumberFormat="1" applyFont="1" applyAlignment="1">
      <alignment horizontal="center"/>
    </xf>
    <xf numFmtId="0" fontId="31" fillId="0" borderId="0" xfId="8" applyFont="1" applyAlignment="1">
      <alignment horizontal="center"/>
    </xf>
    <xf numFmtId="49" fontId="31" fillId="22" borderId="1" xfId="8" applyNumberFormat="1" applyFont="1" applyFill="1" applyBorder="1" applyAlignment="1">
      <alignment horizontal="center"/>
    </xf>
    <xf numFmtId="0" fontId="31" fillId="0" borderId="1" xfId="8" applyFont="1" applyBorder="1"/>
    <xf numFmtId="0" fontId="31" fillId="0" borderId="1" xfId="8" applyFont="1" applyBorder="1" applyAlignment="1">
      <alignment horizontal="center"/>
    </xf>
    <xf numFmtId="0" fontId="30" fillId="0" borderId="1" xfId="8" applyFont="1" applyBorder="1" applyAlignment="1">
      <alignment horizontal="center"/>
    </xf>
    <xf numFmtId="49" fontId="30" fillId="0" borderId="1" xfId="8" applyNumberFormat="1" applyFont="1" applyBorder="1" applyAlignment="1">
      <alignment horizontal="center"/>
    </xf>
    <xf numFmtId="0" fontId="30" fillId="21" borderId="1" xfId="8" applyFont="1" applyFill="1" applyBorder="1" applyAlignment="1">
      <alignment horizontal="center" vertical="center" wrapText="1"/>
    </xf>
    <xf numFmtId="49" fontId="31" fillId="21" borderId="1" xfId="8" applyNumberFormat="1" applyFont="1" applyFill="1" applyBorder="1" applyAlignment="1">
      <alignment horizontal="center" vertical="center"/>
    </xf>
    <xf numFmtId="0" fontId="31" fillId="21" borderId="1" xfId="8" applyFont="1" applyFill="1" applyBorder="1" applyAlignment="1">
      <alignment horizontal="center"/>
    </xf>
    <xf numFmtId="0" fontId="30" fillId="22" borderId="1" xfId="8" applyFont="1" applyFill="1" applyBorder="1"/>
    <xf numFmtId="168" fontId="31" fillId="0" borderId="1" xfId="9" applyFont="1" applyBorder="1" applyAlignment="1" applyProtection="1">
      <alignment horizontal="center"/>
    </xf>
    <xf numFmtId="168" fontId="30" fillId="22" borderId="1" xfId="9" applyFont="1" applyFill="1" applyBorder="1" applyAlignment="1" applyProtection="1">
      <alignment horizontal="center"/>
    </xf>
    <xf numFmtId="0" fontId="30" fillId="21" borderId="1" xfId="8" applyFont="1" applyFill="1" applyBorder="1"/>
    <xf numFmtId="0" fontId="31" fillId="0" borderId="1" xfId="8" applyFont="1" applyBorder="1" applyAlignment="1">
      <alignment horizontal="justify"/>
    </xf>
    <xf numFmtId="0" fontId="31" fillId="0" borderId="1" xfId="8" applyFont="1" applyBorder="1" applyAlignment="1">
      <alignment horizontal="center" wrapText="1"/>
    </xf>
    <xf numFmtId="0" fontId="34" fillId="0" borderId="0" xfId="8" applyFont="1" applyAlignment="1">
      <alignment vertical="center"/>
    </xf>
    <xf numFmtId="0" fontId="35" fillId="0" borderId="1" xfId="0" applyFont="1" applyBorder="1" applyAlignment="1">
      <alignment horizontal="center" vertical="top" wrapText="1"/>
    </xf>
    <xf numFmtId="10" fontId="27" fillId="0" borderId="13" xfId="0" applyNumberFormat="1" applyFont="1" applyBorder="1"/>
    <xf numFmtId="167" fontId="27" fillId="0" borderId="13" xfId="0" applyNumberFormat="1" applyFont="1" applyBorder="1"/>
    <xf numFmtId="49" fontId="25" fillId="10" borderId="30" xfId="2" applyNumberFormat="1" applyFont="1" applyFill="1" applyBorder="1" applyAlignment="1" applyProtection="1">
      <alignment horizontal="center" vertical="center"/>
      <protection locked="0"/>
    </xf>
    <xf numFmtId="167" fontId="27" fillId="17" borderId="13" xfId="0" applyNumberFormat="1" applyFont="1" applyFill="1" applyBorder="1"/>
    <xf numFmtId="10" fontId="27" fillId="0" borderId="21" xfId="0" applyNumberFormat="1" applyFont="1" applyBorder="1"/>
    <xf numFmtId="167" fontId="27" fillId="0" borderId="21" xfId="0" applyNumberFormat="1" applyFont="1" applyBorder="1"/>
    <xf numFmtId="49" fontId="25" fillId="10" borderId="17" xfId="0" applyNumberFormat="1" applyFont="1" applyFill="1" applyBorder="1" applyAlignment="1" applyProtection="1">
      <alignment horizontal="center" vertical="center"/>
      <protection locked="0"/>
    </xf>
    <xf numFmtId="0" fontId="27" fillId="0" borderId="21" xfId="0" applyFont="1" applyBorder="1"/>
    <xf numFmtId="0" fontId="36" fillId="0" borderId="0" xfId="0" applyFont="1" applyAlignment="1">
      <alignment horizontal="justify" vertical="center"/>
    </xf>
    <xf numFmtId="0" fontId="11" fillId="5" borderId="11" xfId="0" applyFont="1" applyFill="1" applyBorder="1" applyAlignment="1">
      <alignment horizontal="center" wrapText="1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168" fontId="37" fillId="0" borderId="1" xfId="9" applyFont="1" applyBorder="1" applyAlignment="1" applyProtection="1">
      <alignment horizontal="center" vertical="center"/>
    </xf>
    <xf numFmtId="168" fontId="27" fillId="0" borderId="1" xfId="9" applyFont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70" fontId="33" fillId="0" borderId="31" xfId="9" applyNumberFormat="1" applyBorder="1" applyAlignment="1" applyProtection="1">
      <alignment horizontal="center" vertical="center"/>
    </xf>
    <xf numFmtId="10" fontId="0" fillId="0" borderId="31" xfId="0" applyNumberFormat="1" applyBorder="1" applyAlignment="1">
      <alignment vertical="center"/>
    </xf>
    <xf numFmtId="4" fontId="12" fillId="6" borderId="1" xfId="0" applyNumberFormat="1" applyFont="1" applyFill="1" applyBorder="1" applyAlignment="1">
      <alignment horizontal="center" wrapText="1"/>
    </xf>
    <xf numFmtId="10" fontId="14" fillId="6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10" fontId="0" fillId="3" borderId="1" xfId="0" applyNumberFormat="1" applyFill="1" applyBorder="1" applyAlignment="1" applyProtection="1">
      <alignment horizontal="center" wrapText="1"/>
      <protection locked="0"/>
    </xf>
    <xf numFmtId="0" fontId="6" fillId="0" borderId="1" xfId="1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6" fillId="0" borderId="0" xfId="1" applyFont="1" applyBorder="1" applyAlignment="1">
      <alignment wrapText="1"/>
    </xf>
    <xf numFmtId="0" fontId="6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5" fillId="12" borderId="1" xfId="2" applyFont="1" applyFill="1" applyBorder="1" applyAlignment="1">
      <alignment horizontal="center" vertical="center" wrapText="1"/>
    </xf>
    <xf numFmtId="164" fontId="25" fillId="0" borderId="1" xfId="2" applyNumberFormat="1" applyFont="1" applyBorder="1" applyAlignment="1">
      <alignment horizontal="center" vertical="center"/>
    </xf>
    <xf numFmtId="0" fontId="24" fillId="0" borderId="28" xfId="0" applyFont="1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5" fillId="0" borderId="1" xfId="2" applyFont="1" applyBorder="1" applyAlignment="1">
      <alignment horizontal="center" vertical="center"/>
    </xf>
    <xf numFmtId="0" fontId="25" fillId="0" borderId="8" xfId="2" applyFont="1" applyBorder="1" applyAlignment="1">
      <alignment horizontal="center" vertical="center"/>
    </xf>
    <xf numFmtId="0" fontId="24" fillId="0" borderId="9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2" fontId="25" fillId="0" borderId="1" xfId="2" applyNumberFormat="1" applyFont="1" applyBorder="1" applyAlignment="1">
      <alignment horizontal="center" vertical="center"/>
    </xf>
    <xf numFmtId="0" fontId="25" fillId="16" borderId="9" xfId="2" applyFont="1" applyFill="1" applyBorder="1" applyAlignment="1">
      <alignment horizontal="center" vertical="center" wrapText="1"/>
    </xf>
    <xf numFmtId="0" fontId="25" fillId="16" borderId="1" xfId="2" applyFont="1" applyFill="1" applyBorder="1" applyAlignment="1">
      <alignment horizontal="center" vertical="center" wrapText="1"/>
    </xf>
    <xf numFmtId="0" fontId="25" fillId="11" borderId="1" xfId="2" applyFont="1" applyFill="1" applyBorder="1" applyAlignment="1">
      <alignment horizontal="center" vertical="center" wrapText="1"/>
    </xf>
    <xf numFmtId="0" fontId="25" fillId="15" borderId="1" xfId="2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14" xfId="0" applyBorder="1" applyAlignment="1">
      <alignment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9" fillId="0" borderId="0" xfId="1" applyFont="1" applyBorder="1" applyAlignment="1">
      <alignment wrapText="1"/>
    </xf>
    <xf numFmtId="165" fontId="27" fillId="0" borderId="26" xfId="0" applyNumberFormat="1" applyFont="1" applyBorder="1" applyAlignment="1">
      <alignment horizontal="center"/>
    </xf>
    <xf numFmtId="0" fontId="27" fillId="0" borderId="27" xfId="0" applyFont="1" applyBorder="1" applyAlignment="1">
      <alignment horizontal="center"/>
    </xf>
    <xf numFmtId="1" fontId="25" fillId="13" borderId="16" xfId="0" applyNumberFormat="1" applyFont="1" applyFill="1" applyBorder="1" applyAlignment="1">
      <alignment horizontal="center" vertical="center"/>
    </xf>
    <xf numFmtId="9" fontId="25" fillId="0" borderId="16" xfId="0" applyNumberFormat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10" fillId="5" borderId="2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wrapText="1"/>
    </xf>
    <xf numFmtId="0" fontId="30" fillId="20" borderId="12" xfId="8" applyFont="1" applyFill="1" applyBorder="1" applyAlignment="1">
      <alignment horizontal="center"/>
    </xf>
  </cellXfs>
  <cellStyles count="11">
    <cellStyle name="Excel Built-in Explanatory Text" xfId="3" xr:uid="{00000000-0005-0000-0000-000000000000}"/>
    <cellStyle name="Heading" xfId="4" xr:uid="{00000000-0005-0000-0000-000001000000}"/>
    <cellStyle name="Heading1" xfId="5" xr:uid="{00000000-0005-0000-0000-000002000000}"/>
    <cellStyle name="Normal" xfId="0" builtinId="0"/>
    <cellStyle name="Normal 2" xfId="2" xr:uid="{00000000-0005-0000-0000-000004000000}"/>
    <cellStyle name="Normal 3" xfId="8" xr:uid="{00000000-0005-0000-0000-000005000000}"/>
    <cellStyle name="Result" xfId="6" xr:uid="{00000000-0005-0000-0000-000006000000}"/>
    <cellStyle name="Result2" xfId="7" xr:uid="{00000000-0005-0000-0000-000007000000}"/>
    <cellStyle name="Texto Explicativo" xfId="1" builtinId="53"/>
    <cellStyle name="Texto Explicativo 2" xfId="10" xr:uid="{00000000-0005-0000-0000-000009000000}"/>
    <cellStyle name="Vírgula 2" xfId="9" xr:uid="{00000000-0005-0000-0000-00000A000000}"/>
  </cellStyles>
  <dxfs count="0"/>
  <tableStyles count="0" defaultTableStyle="TableStyleMedium2" defaultPivotStyle="PivotStyleLight16"/>
  <colors>
    <mruColors>
      <color rgb="FFEEBEE7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4</xdr:col>
          <xdr:colOff>0</xdr:colOff>
          <xdr:row>4</xdr:row>
          <xdr:rowOff>19050</xdr:rowOff>
        </xdr:to>
        <xdr:sp macro="" textlink="">
          <xdr:nvSpPr>
            <xdr:cNvPr id="1025" name="Picture 236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12</xdr:col>
          <xdr:colOff>600075</xdr:colOff>
          <xdr:row>4</xdr:row>
          <xdr:rowOff>19050</xdr:rowOff>
        </xdr:to>
        <xdr:sp macro="" textlink="">
          <xdr:nvSpPr>
            <xdr:cNvPr id="8193" name="Picture 236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3</xdr:col>
          <xdr:colOff>1114425</xdr:colOff>
          <xdr:row>1</xdr:row>
          <xdr:rowOff>133350</xdr:rowOff>
        </xdr:to>
        <xdr:sp macro="" textlink="">
          <xdr:nvSpPr>
            <xdr:cNvPr id="10241" name="Picture 236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exo%201%20-Metodologia%20Pre&#231;o%20de%20Referencia-2701.xlsx?63748A4B" TargetMode="External"/><Relationship Id="rId1" Type="http://schemas.openxmlformats.org/officeDocument/2006/relationships/externalLinkPath" Target="file:///\\63748A4B\Anexo%201%20-Metodologia%20Pre&#231;o%20de%20Referencia-27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Resumo"/>
      <sheetName val="2-Compoição BDI"/>
      <sheetName val="3-Composição Serviço Auxiliar"/>
      <sheetName val="C1-Formação de Preço DRF_MCZ"/>
      <sheetName val="C2-Formação de Preço ARF_Caicó"/>
      <sheetName val="C3Formação de Preço ARF_C.Grand"/>
      <sheetName val="C4Formação  Preço ARF_Ouricuri"/>
    </sheetNames>
    <sheetDataSet>
      <sheetData sheetId="0">
        <row r="5">
          <cell r="A5" t="str">
            <v>CONTRATAÇÃO DE ELABORAÇÃO DE LAUDO DE AVALIAÇÃO ESTRUTURAL E PROJETOS EXECUTIVOS PARA  PRÉDIOS PUBLICO DA RECEITA FEDERAL DO BRASIL 4ª RF.</v>
          </cell>
          <cell r="B5"/>
          <cell r="C5"/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27"/>
  <sheetViews>
    <sheetView topLeftCell="A19" workbookViewId="0">
      <selection activeCell="B33" sqref="B33"/>
    </sheetView>
  </sheetViews>
  <sheetFormatPr defaultRowHeight="15"/>
  <cols>
    <col min="1" max="1" width="10.7109375" customWidth="1"/>
    <col min="2" max="2" width="45.42578125" customWidth="1"/>
    <col min="3" max="3" width="10.7109375" customWidth="1"/>
    <col min="4" max="4" width="13.140625" customWidth="1"/>
    <col min="5" max="5" width="13.140625" hidden="1" customWidth="1"/>
    <col min="6" max="7" width="13.140625" customWidth="1"/>
  </cols>
  <sheetData>
    <row r="5" spans="1:5" ht="55.5" customHeight="1">
      <c r="A5" s="134" t="s">
        <v>0</v>
      </c>
      <c r="B5" s="134"/>
      <c r="C5" s="134"/>
      <c r="D5" s="134"/>
    </row>
    <row r="6" spans="1:5" ht="35.25" customHeight="1">
      <c r="A6" s="14" t="s">
        <v>1</v>
      </c>
      <c r="B6" s="101" t="s">
        <v>2</v>
      </c>
      <c r="C6" s="20" t="s">
        <v>3</v>
      </c>
      <c r="D6" s="15" t="s">
        <v>4</v>
      </c>
    </row>
    <row r="7" spans="1:5" ht="15.75" thickBot="1">
      <c r="A7" s="135" t="s">
        <v>5</v>
      </c>
      <c r="B7" s="135"/>
      <c r="C7" s="135"/>
      <c r="D7" s="135"/>
    </row>
    <row r="8" spans="1:5">
      <c r="A8" s="136"/>
      <c r="B8" s="136"/>
      <c r="C8" s="136"/>
      <c r="D8" s="136"/>
    </row>
    <row r="9" spans="1:5">
      <c r="A9" s="137" t="s">
        <v>6</v>
      </c>
      <c r="B9" s="138" t="s">
        <v>7</v>
      </c>
      <c r="C9" s="139" t="s">
        <v>8</v>
      </c>
      <c r="D9" s="139"/>
    </row>
    <row r="10" spans="1:5">
      <c r="A10" s="137"/>
      <c r="B10" s="138"/>
      <c r="C10" s="140" t="s">
        <v>9</v>
      </c>
      <c r="D10" s="141" t="s">
        <v>10</v>
      </c>
    </row>
    <row r="11" spans="1:5">
      <c r="A11" s="137"/>
      <c r="B11" s="138"/>
      <c r="C11" s="140"/>
      <c r="D11" s="141"/>
    </row>
    <row r="12" spans="1:5">
      <c r="A12" s="39" t="s">
        <v>11</v>
      </c>
      <c r="B12" s="39" t="s">
        <v>12</v>
      </c>
      <c r="C12" s="40"/>
      <c r="D12" s="41"/>
    </row>
    <row r="13" spans="1:5">
      <c r="A13" s="6" t="s">
        <v>13</v>
      </c>
      <c r="B13" s="7" t="s">
        <v>14</v>
      </c>
      <c r="C13" s="1">
        <f>(D13/D22)*100</f>
        <v>10.733452593917708</v>
      </c>
      <c r="D13" s="46">
        <v>955.19999999999993</v>
      </c>
      <c r="E13" s="43">
        <f>D13*C23+D13</f>
        <v>1171.7438399999999</v>
      </c>
    </row>
    <row r="14" spans="1:5">
      <c r="A14" s="6" t="s">
        <v>15</v>
      </c>
      <c r="B14" s="7" t="s">
        <v>16</v>
      </c>
      <c r="C14" s="1">
        <f>(D14/D22)*100</f>
        <v>21.017430623601008</v>
      </c>
      <c r="D14" s="46">
        <v>1870.3999999999999</v>
      </c>
      <c r="E14" s="43">
        <f>D14*C23+D14</f>
        <v>2294.41968</v>
      </c>
    </row>
    <row r="15" spans="1:5">
      <c r="A15" s="6" t="s">
        <v>17</v>
      </c>
      <c r="B15" s="7" t="s">
        <v>18</v>
      </c>
      <c r="C15" s="1">
        <f>(D15/D22)*100</f>
        <v>34.652016792369722</v>
      </c>
      <c r="D15" s="46">
        <v>3083.78</v>
      </c>
      <c r="E15" s="43">
        <f>D15*C23+D15</f>
        <v>3782.872926</v>
      </c>
    </row>
    <row r="16" spans="1:5">
      <c r="A16" s="28" t="s">
        <v>19</v>
      </c>
      <c r="B16" s="29" t="s">
        <v>20</v>
      </c>
      <c r="C16" s="30"/>
      <c r="D16" s="42"/>
    </row>
    <row r="17" spans="1:5" ht="54.75" customHeight="1">
      <c r="A17" s="6" t="s">
        <v>21</v>
      </c>
      <c r="B17" s="110" t="s">
        <v>22</v>
      </c>
      <c r="C17" s="1">
        <f>(D17/D22)*100</f>
        <v>18.806015767567715</v>
      </c>
      <c r="D17" s="46">
        <v>1673.6000000000001</v>
      </c>
      <c r="E17" s="43">
        <f>D17*C23+D17</f>
        <v>2053.0051200000003</v>
      </c>
    </row>
    <row r="18" spans="1:5" ht="47.25" customHeight="1">
      <c r="A18" s="28" t="s">
        <v>23</v>
      </c>
      <c r="B18" s="28" t="s">
        <v>24</v>
      </c>
      <c r="C18" s="30"/>
      <c r="D18" s="42"/>
    </row>
    <row r="19" spans="1:5" ht="47.25" customHeight="1">
      <c r="A19" s="6" t="s">
        <v>25</v>
      </c>
      <c r="B19" s="9" t="s">
        <v>26</v>
      </c>
      <c r="C19" s="1">
        <f>(D19/D22)*100</f>
        <v>5.0880520671335212</v>
      </c>
      <c r="D19" s="47">
        <v>452.8</v>
      </c>
      <c r="E19" s="43">
        <f>D19*C23+D19</f>
        <v>555.44975999999997</v>
      </c>
    </row>
    <row r="20" spans="1:5" ht="47.25" customHeight="1">
      <c r="A20" s="6" t="s">
        <v>27</v>
      </c>
      <c r="B20" s="9" t="s">
        <v>28</v>
      </c>
      <c r="C20" s="1">
        <f>(D20/D22)*100</f>
        <v>6.7061604983773959</v>
      </c>
      <c r="D20" s="47">
        <v>596.79999999999995</v>
      </c>
      <c r="E20" s="43">
        <f>D20*C23+D20</f>
        <v>732.09456</v>
      </c>
    </row>
    <row r="21" spans="1:5" ht="47.25" customHeight="1">
      <c r="A21" s="6" t="s">
        <v>29</v>
      </c>
      <c r="B21" s="9" t="s">
        <v>30</v>
      </c>
      <c r="C21" s="1">
        <f>(D21/D22)*100</f>
        <v>2.9968716570329281</v>
      </c>
      <c r="D21" s="47">
        <v>266.7</v>
      </c>
      <c r="E21" s="43">
        <f>D21*C23+D21</f>
        <v>327.16088999999999</v>
      </c>
    </row>
    <row r="22" spans="1:5">
      <c r="A22" s="133" t="s">
        <v>31</v>
      </c>
      <c r="B22" s="133"/>
      <c r="C22" s="1">
        <f>SUM(C13:C21)</f>
        <v>100</v>
      </c>
      <c r="D22" s="8">
        <f>SUM(D13:D21)</f>
        <v>8899.2800000000007</v>
      </c>
      <c r="E22" s="43">
        <f>SUM(E13:E21)</f>
        <v>10916.746775999998</v>
      </c>
    </row>
    <row r="23" spans="1:5">
      <c r="A23" s="133" t="s">
        <v>32</v>
      </c>
      <c r="B23" s="133"/>
      <c r="C23" s="2">
        <v>0.22670000000000001</v>
      </c>
      <c r="D23" s="8">
        <f>D22*(C23)</f>
        <v>2017.4667760000002</v>
      </c>
    </row>
    <row r="24" spans="1:5">
      <c r="A24" s="130" t="s">
        <v>33</v>
      </c>
      <c r="B24" s="130"/>
      <c r="C24" s="130"/>
      <c r="D24" s="8">
        <f>D22+D23</f>
        <v>10916.746776</v>
      </c>
    </row>
    <row r="25" spans="1:5">
      <c r="A25" s="131"/>
      <c r="B25" s="131"/>
      <c r="C25" s="131"/>
      <c r="D25" s="131"/>
    </row>
    <row r="26" spans="1:5">
      <c r="A26" s="3"/>
      <c r="B26" s="4" t="s">
        <v>34</v>
      </c>
      <c r="C26" s="3"/>
      <c r="D26" s="5"/>
    </row>
    <row r="27" spans="1:5">
      <c r="A27" s="132" t="s">
        <v>35</v>
      </c>
      <c r="B27" s="132"/>
      <c r="C27" s="132"/>
      <c r="D27" s="132"/>
    </row>
  </sheetData>
  <mergeCells count="13">
    <mergeCell ref="A5:D5"/>
    <mergeCell ref="A7:D7"/>
    <mergeCell ref="A8:D8"/>
    <mergeCell ref="A9:A11"/>
    <mergeCell ref="B9:B11"/>
    <mergeCell ref="C9:D9"/>
    <mergeCell ref="C10:C11"/>
    <mergeCell ref="D10:D11"/>
    <mergeCell ref="A24:C24"/>
    <mergeCell ref="A25:D25"/>
    <mergeCell ref="A27:D27"/>
    <mergeCell ref="A22:B22"/>
    <mergeCell ref="A23:B23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4</xdr:row>
                <xdr:rowOff>19050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O33"/>
  <sheetViews>
    <sheetView topLeftCell="A19" workbookViewId="0">
      <selection activeCell="B16" sqref="B16"/>
    </sheetView>
  </sheetViews>
  <sheetFormatPr defaultRowHeight="15"/>
  <cols>
    <col min="1" max="1" width="10.7109375" style="78" customWidth="1"/>
    <col min="2" max="2" width="47.7109375" style="78" customWidth="1"/>
    <col min="3" max="3" width="12.5703125" style="78" customWidth="1"/>
    <col min="4" max="4" width="11.5703125" style="78" customWidth="1"/>
    <col min="5" max="13" width="9.140625" style="78"/>
  </cols>
  <sheetData>
    <row r="5" spans="1:15" ht="55.5" customHeight="1">
      <c r="A5" s="134" t="str">
        <f>'1-Planilha Orçamentaria'!A5:D5</f>
        <v xml:space="preserve">CONTRATAÇÃO DE ELABORAÇÃO DE LAUDO DE AVALIAÇÃO ESTRUTURAL E PROJETOS EXECUTIVOS PARA EDIFICAÇÃO DO PRÉDIO PUBLICO DA AGENCIA DA RECEITA FEDERAL DO BRASIL 4ª RF, EM OURICURI/PE. </v>
      </c>
      <c r="B5" s="134"/>
      <c r="C5" s="134"/>
      <c r="D5" s="146"/>
      <c r="E5" s="156"/>
      <c r="F5" s="157"/>
      <c r="G5" s="157"/>
      <c r="H5" s="157"/>
      <c r="I5" s="157"/>
      <c r="J5" s="157"/>
      <c r="K5" s="157"/>
      <c r="L5" s="157"/>
      <c r="M5" s="158"/>
    </row>
    <row r="6" spans="1:15" ht="33" customHeight="1">
      <c r="A6" s="17" t="s">
        <v>1</v>
      </c>
      <c r="B6" s="18" t="str">
        <f>'1-Planilha Orçamentaria'!B6</f>
        <v xml:space="preserve"> AV ALMIR DE SOUZA MASCARENHAS N. 125, CENTRO - OURICURI / PE-    CEP 56.200-000</v>
      </c>
      <c r="C6" s="19" t="s">
        <v>3</v>
      </c>
      <c r="D6" s="22" t="s">
        <v>4</v>
      </c>
      <c r="E6" s="159"/>
      <c r="F6" s="160"/>
      <c r="G6" s="160"/>
      <c r="H6" s="160"/>
      <c r="I6" s="160"/>
      <c r="J6" s="160"/>
      <c r="K6" s="160"/>
      <c r="L6" s="160"/>
      <c r="M6" s="161"/>
    </row>
    <row r="7" spans="1:15" ht="15" customHeight="1">
      <c r="A7" s="146" t="s">
        <v>36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3"/>
    </row>
    <row r="8" spans="1:15">
      <c r="A8" s="143" t="s">
        <v>6</v>
      </c>
      <c r="B8" s="143" t="s">
        <v>7</v>
      </c>
      <c r="C8" s="147" t="s">
        <v>8</v>
      </c>
      <c r="D8" s="148"/>
      <c r="E8" s="23"/>
      <c r="F8" s="149" t="s">
        <v>37</v>
      </c>
      <c r="G8" s="150"/>
      <c r="H8" s="150"/>
      <c r="I8" s="150"/>
      <c r="J8" s="150"/>
      <c r="K8" s="150"/>
      <c r="L8" s="150"/>
      <c r="M8" s="150"/>
    </row>
    <row r="9" spans="1:15" ht="15.75" customHeight="1">
      <c r="A9" s="143"/>
      <c r="B9" s="143"/>
      <c r="C9" s="151" t="s">
        <v>9</v>
      </c>
      <c r="D9" s="148" t="s">
        <v>10</v>
      </c>
      <c r="E9" s="24"/>
      <c r="F9" s="152">
        <v>15</v>
      </c>
      <c r="G9" s="153"/>
      <c r="H9" s="154">
        <v>10</v>
      </c>
      <c r="I9" s="154"/>
      <c r="J9" s="155">
        <v>15</v>
      </c>
      <c r="K9" s="155"/>
      <c r="L9" s="142">
        <v>5</v>
      </c>
      <c r="M9" s="142"/>
      <c r="O9">
        <f>SUM(F9:M9)</f>
        <v>45</v>
      </c>
    </row>
    <row r="10" spans="1:15" ht="15.75" customHeight="1">
      <c r="A10" s="143"/>
      <c r="B10" s="143"/>
      <c r="C10" s="151"/>
      <c r="D10" s="148"/>
      <c r="E10" s="25" t="s">
        <v>38</v>
      </c>
      <c r="F10" s="152" t="s">
        <v>39</v>
      </c>
      <c r="G10" s="153"/>
      <c r="H10" s="154" t="s">
        <v>40</v>
      </c>
      <c r="I10" s="154"/>
      <c r="J10" s="155" t="s">
        <v>41</v>
      </c>
      <c r="K10" s="155"/>
      <c r="L10" s="142" t="s">
        <v>42</v>
      </c>
      <c r="M10" s="142"/>
    </row>
    <row r="11" spans="1:15">
      <c r="A11" s="27" t="s">
        <v>11</v>
      </c>
      <c r="B11" s="27" t="s">
        <v>12</v>
      </c>
      <c r="C11" s="51"/>
      <c r="D11" s="52"/>
      <c r="E11" s="52"/>
      <c r="F11" s="52"/>
      <c r="G11" s="52"/>
      <c r="H11" s="52"/>
      <c r="I11" s="53"/>
      <c r="J11" s="53"/>
      <c r="K11" s="53"/>
      <c r="L11" s="53"/>
      <c r="M11" s="53"/>
    </row>
    <row r="12" spans="1:15">
      <c r="A12" s="54" t="s">
        <v>13</v>
      </c>
      <c r="B12" s="50" t="s">
        <v>14</v>
      </c>
      <c r="C12" s="55">
        <f>D12/D21</f>
        <v>0.10733452593917711</v>
      </c>
      <c r="D12" s="56">
        <f>'1-Planilha Orçamentaria'!E13</f>
        <v>1171.7438399999999</v>
      </c>
      <c r="E12" s="21" t="s">
        <v>43</v>
      </c>
      <c r="F12" s="57" t="s">
        <v>44</v>
      </c>
      <c r="G12" s="58"/>
      <c r="H12" s="48"/>
      <c r="I12" s="48"/>
      <c r="J12" s="48"/>
      <c r="K12" s="48"/>
      <c r="L12" s="48"/>
      <c r="M12" s="48"/>
    </row>
    <row r="13" spans="1:15">
      <c r="A13" s="54" t="s">
        <v>15</v>
      </c>
      <c r="B13" s="50" t="s">
        <v>16</v>
      </c>
      <c r="C13" s="102">
        <f>D13/D21</f>
        <v>0.21017430623601013</v>
      </c>
      <c r="D13" s="103">
        <f>'1-Planilha Orçamentaria'!E14</f>
        <v>2294.41968</v>
      </c>
      <c r="E13" s="104" t="s">
        <v>43</v>
      </c>
      <c r="F13" s="105" t="s">
        <v>44</v>
      </c>
      <c r="G13" s="58"/>
      <c r="H13" s="48"/>
      <c r="I13" s="48"/>
      <c r="J13" s="48"/>
      <c r="K13" s="48"/>
      <c r="L13" s="48"/>
      <c r="M13" s="48"/>
    </row>
    <row r="14" spans="1:15">
      <c r="A14" s="54" t="s">
        <v>17</v>
      </c>
      <c r="B14" s="7" t="s">
        <v>18</v>
      </c>
      <c r="C14" s="102">
        <f>D14/D21</f>
        <v>0.34652016792369728</v>
      </c>
      <c r="D14" s="56">
        <f>'1-Planilha Orçamentaria'!E15</f>
        <v>3782.872926</v>
      </c>
      <c r="E14" s="104" t="s">
        <v>43</v>
      </c>
      <c r="F14" s="105" t="s">
        <v>44</v>
      </c>
      <c r="G14" s="58"/>
      <c r="H14" s="48"/>
      <c r="I14" s="48"/>
      <c r="J14" s="48"/>
      <c r="K14" s="48"/>
      <c r="L14" s="48"/>
      <c r="M14" s="48"/>
    </row>
    <row r="15" spans="1:15">
      <c r="A15" s="59" t="s">
        <v>19</v>
      </c>
      <c r="B15" s="39" t="s">
        <v>20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</row>
    <row r="16" spans="1:15" ht="68.25" customHeight="1">
      <c r="A16" s="54" t="s">
        <v>21</v>
      </c>
      <c r="B16" s="110" t="s">
        <v>22</v>
      </c>
      <c r="C16" s="106">
        <f>D16/D21</f>
        <v>0.18806015767567719</v>
      </c>
      <c r="D16" s="107">
        <f>'1-Planilha Orçamentaria'!E17</f>
        <v>2053.0051200000003</v>
      </c>
      <c r="E16" s="108" t="s">
        <v>45</v>
      </c>
      <c r="F16" s="109"/>
      <c r="G16" s="48"/>
      <c r="H16" s="61" t="s">
        <v>46</v>
      </c>
      <c r="I16" s="62"/>
      <c r="J16" s="63" t="s">
        <v>46</v>
      </c>
      <c r="K16" s="64"/>
      <c r="L16" s="65" t="s">
        <v>44</v>
      </c>
      <c r="M16" s="66"/>
    </row>
    <row r="17" spans="1:13">
      <c r="A17" s="59" t="s">
        <v>23</v>
      </c>
      <c r="B17" s="59" t="s">
        <v>24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</row>
    <row r="18" spans="1:13" ht="27.75" customHeight="1">
      <c r="A18" s="54" t="s">
        <v>25</v>
      </c>
      <c r="B18" s="49" t="s">
        <v>26</v>
      </c>
      <c r="C18" s="55">
        <f>D18/D21</f>
        <v>5.0880520671335215E-2</v>
      </c>
      <c r="D18" s="56">
        <f>'1-Planilha Orçamentaria'!E19</f>
        <v>555.44975999999997</v>
      </c>
      <c r="E18" s="26" t="s">
        <v>47</v>
      </c>
      <c r="F18" s="48"/>
      <c r="G18" s="48"/>
      <c r="H18" s="48"/>
      <c r="I18" s="48"/>
      <c r="J18" s="48"/>
      <c r="K18" s="48"/>
      <c r="L18" s="65" t="s">
        <v>48</v>
      </c>
      <c r="M18" s="66"/>
    </row>
    <row r="19" spans="1:13" ht="18" customHeight="1">
      <c r="A19" s="54" t="s">
        <v>27</v>
      </c>
      <c r="B19" s="49" t="s">
        <v>28</v>
      </c>
      <c r="C19" s="55">
        <f>D19/D21</f>
        <v>6.7061604983773976E-2</v>
      </c>
      <c r="D19" s="56">
        <f>'1-Planilha Orçamentaria'!E20</f>
        <v>732.09456</v>
      </c>
      <c r="E19" s="26" t="s">
        <v>47</v>
      </c>
      <c r="F19" s="48"/>
      <c r="G19" s="48"/>
      <c r="H19" s="48"/>
      <c r="I19" s="48"/>
      <c r="J19" s="48"/>
      <c r="K19" s="48"/>
      <c r="L19" s="65" t="s">
        <v>48</v>
      </c>
      <c r="M19" s="66"/>
    </row>
    <row r="20" spans="1:13" ht="21.75" customHeight="1">
      <c r="A20" s="54" t="s">
        <v>29</v>
      </c>
      <c r="B20" s="49" t="s">
        <v>30</v>
      </c>
      <c r="C20" s="55">
        <f>D20/D21</f>
        <v>2.996871657032929E-2</v>
      </c>
      <c r="D20" s="67">
        <f>'1-Planilha Orçamentaria'!E21</f>
        <v>327.16088999999999</v>
      </c>
      <c r="E20" s="26" t="s">
        <v>49</v>
      </c>
      <c r="F20" s="48"/>
      <c r="G20" s="48"/>
      <c r="H20" s="61" t="s">
        <v>48</v>
      </c>
      <c r="I20" s="62" t="s">
        <v>50</v>
      </c>
      <c r="J20" s="48"/>
      <c r="K20" s="48"/>
      <c r="L20" s="48"/>
      <c r="M20" s="48"/>
    </row>
    <row r="21" spans="1:13">
      <c r="A21" s="59"/>
      <c r="B21" s="68" t="s">
        <v>33</v>
      </c>
      <c r="C21" s="69">
        <f>SUM(C12:C20)</f>
        <v>1</v>
      </c>
      <c r="D21" s="70">
        <f>SUM(D12:D20)</f>
        <v>10916.746775999998</v>
      </c>
      <c r="E21" s="60"/>
      <c r="F21" s="71">
        <f>SUM(F12:F20)</f>
        <v>0</v>
      </c>
      <c r="G21" s="60"/>
      <c r="H21" s="60">
        <f>SUM(H12:H20)</f>
        <v>0</v>
      </c>
      <c r="I21" s="60"/>
      <c r="J21" s="60">
        <f>SUM(J12:J20)</f>
        <v>0</v>
      </c>
      <c r="K21" s="60"/>
      <c r="L21" s="60">
        <f>SUM(L12:L20)</f>
        <v>0</v>
      </c>
      <c r="M21" s="60"/>
    </row>
    <row r="22" spans="1:13">
      <c r="A22" s="72"/>
      <c r="B22" s="73"/>
      <c r="C22" s="74"/>
      <c r="D22" s="75"/>
      <c r="E22" s="51"/>
      <c r="F22" s="76"/>
      <c r="G22" s="51"/>
      <c r="H22" s="51"/>
      <c r="I22" s="51"/>
      <c r="J22" s="51"/>
      <c r="K22" s="51"/>
      <c r="L22" s="51"/>
      <c r="M22" s="51"/>
    </row>
    <row r="23" spans="1:13">
      <c r="A23" s="77"/>
      <c r="B23" s="77"/>
      <c r="C23" s="77"/>
      <c r="D23" s="77"/>
      <c r="F23" s="153" t="s">
        <v>39</v>
      </c>
      <c r="G23" s="153"/>
      <c r="H23" s="154" t="s">
        <v>40</v>
      </c>
      <c r="I23" s="154"/>
      <c r="J23" s="155" t="s">
        <v>41</v>
      </c>
      <c r="K23" s="155"/>
      <c r="L23" s="142" t="s">
        <v>42</v>
      </c>
      <c r="M23" s="142"/>
    </row>
    <row r="24" spans="1:13">
      <c r="B24" s="31" t="s">
        <v>51</v>
      </c>
      <c r="C24" s="167" t="s">
        <v>52</v>
      </c>
      <c r="D24" s="167"/>
      <c r="E24" s="45"/>
      <c r="F24" s="153">
        <f>F9</f>
        <v>15</v>
      </c>
      <c r="G24" s="153"/>
      <c r="H24" s="154">
        <f>H9</f>
        <v>10</v>
      </c>
      <c r="I24" s="154"/>
      <c r="J24" s="155">
        <f>J9</f>
        <v>15</v>
      </c>
      <c r="K24" s="155"/>
      <c r="L24" s="142">
        <f>L9</f>
        <v>5</v>
      </c>
      <c r="M24" s="142"/>
    </row>
    <row r="25" spans="1:13">
      <c r="B25" s="31" t="s">
        <v>53</v>
      </c>
      <c r="C25" s="167" t="s">
        <v>52</v>
      </c>
      <c r="D25" s="167"/>
      <c r="E25" s="32"/>
      <c r="F25" s="144">
        <v>1</v>
      </c>
      <c r="G25" s="145"/>
      <c r="H25" s="144">
        <v>1</v>
      </c>
      <c r="I25" s="145"/>
      <c r="J25" s="144">
        <v>1</v>
      </c>
      <c r="K25" s="145"/>
      <c r="L25" s="144">
        <v>1</v>
      </c>
      <c r="M25" s="145"/>
    </row>
    <row r="26" spans="1:13">
      <c r="B26" s="33" t="s">
        <v>54</v>
      </c>
      <c r="C26" s="168">
        <v>1</v>
      </c>
      <c r="D26" s="34">
        <f>D21</f>
        <v>10916.746775999998</v>
      </c>
      <c r="E26" s="35"/>
      <c r="F26" s="36">
        <f>F21</f>
        <v>0</v>
      </c>
      <c r="G26" s="37">
        <f>F26/D26</f>
        <v>0</v>
      </c>
      <c r="H26" s="36">
        <f>H21</f>
        <v>0</v>
      </c>
      <c r="I26" s="37">
        <f>H26/D26</f>
        <v>0</v>
      </c>
      <c r="J26" s="36">
        <f>J21</f>
        <v>0</v>
      </c>
      <c r="K26" s="37">
        <f>J26/D26</f>
        <v>0</v>
      </c>
      <c r="L26" s="36">
        <f>L21</f>
        <v>0</v>
      </c>
      <c r="M26" s="37">
        <f>L26/D26</f>
        <v>0</v>
      </c>
    </row>
    <row r="27" spans="1:13">
      <c r="B27" s="33" t="s">
        <v>55</v>
      </c>
      <c r="C27" s="168"/>
      <c r="D27" s="34">
        <f>D26</f>
        <v>10916.746775999998</v>
      </c>
      <c r="E27" s="38"/>
      <c r="F27" s="36">
        <f>F26</f>
        <v>0</v>
      </c>
      <c r="G27" s="37">
        <f>G26</f>
        <v>0</v>
      </c>
      <c r="H27" s="36">
        <f>H26+F27</f>
        <v>0</v>
      </c>
      <c r="I27" s="37">
        <f>G27+I26</f>
        <v>0</v>
      </c>
      <c r="J27" s="36">
        <f>J26+H27</f>
        <v>0</v>
      </c>
      <c r="K27" s="37">
        <f>I27+K26</f>
        <v>0</v>
      </c>
      <c r="L27" s="44">
        <f>L26+J27</f>
        <v>0</v>
      </c>
      <c r="M27" s="37">
        <f>K27+M26</f>
        <v>0</v>
      </c>
    </row>
    <row r="29" spans="1:13" ht="15.75" thickBot="1"/>
    <row r="30" spans="1:13" ht="23.25" thickBot="1">
      <c r="B30" s="79" t="s">
        <v>56</v>
      </c>
      <c r="C30" s="165">
        <f>D21</f>
        <v>10916.746775999998</v>
      </c>
      <c r="D30" s="166"/>
    </row>
    <row r="32" spans="1:13">
      <c r="A32" s="80"/>
      <c r="B32" s="77" t="s">
        <v>57</v>
      </c>
      <c r="C32" s="80"/>
      <c r="D32" s="81"/>
    </row>
    <row r="33" spans="1:4">
      <c r="A33" s="164" t="s">
        <v>35</v>
      </c>
      <c r="B33" s="164"/>
      <c r="C33" s="164"/>
      <c r="D33" s="164"/>
    </row>
  </sheetData>
  <mergeCells count="34">
    <mergeCell ref="L23:M23"/>
    <mergeCell ref="C30:D30"/>
    <mergeCell ref="H25:I25"/>
    <mergeCell ref="J25:K25"/>
    <mergeCell ref="L25:M25"/>
    <mergeCell ref="C25:D25"/>
    <mergeCell ref="C26:C27"/>
    <mergeCell ref="C24:D24"/>
    <mergeCell ref="F24:G24"/>
    <mergeCell ref="H24:I24"/>
    <mergeCell ref="J24:K24"/>
    <mergeCell ref="L24:M24"/>
    <mergeCell ref="H10:I10"/>
    <mergeCell ref="J10:K10"/>
    <mergeCell ref="A33:D33"/>
    <mergeCell ref="F23:G23"/>
    <mergeCell ref="H23:I23"/>
    <mergeCell ref="J23:K23"/>
    <mergeCell ref="L10:M10"/>
    <mergeCell ref="A8:A10"/>
    <mergeCell ref="B8:B10"/>
    <mergeCell ref="F25:G25"/>
    <mergeCell ref="A5:D5"/>
    <mergeCell ref="C8:D8"/>
    <mergeCell ref="F8:M8"/>
    <mergeCell ref="C9:C10"/>
    <mergeCell ref="D9:D10"/>
    <mergeCell ref="F9:G9"/>
    <mergeCell ref="H9:I9"/>
    <mergeCell ref="J9:K9"/>
    <mergeCell ref="L9:M9"/>
    <mergeCell ref="F10:G10"/>
    <mergeCell ref="E5:M6"/>
    <mergeCell ref="A7:M7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819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12</xdr:col>
                <xdr:colOff>600075</xdr:colOff>
                <xdr:row>4</xdr:row>
                <xdr:rowOff>19050</xdr:rowOff>
              </to>
            </anchor>
          </objectPr>
        </oleObject>
      </mc:Choice>
      <mc:Fallback>
        <oleObject progId="Paint.Picture" shapeId="81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E31"/>
  <sheetViews>
    <sheetView tabSelected="1" topLeftCell="A19" workbookViewId="0">
      <selection activeCell="H14" sqref="H14"/>
    </sheetView>
  </sheetViews>
  <sheetFormatPr defaultRowHeight="15"/>
  <cols>
    <col min="1" max="1" width="26.85546875" style="10" customWidth="1"/>
    <col min="2" max="2" width="20.7109375" style="10" customWidth="1"/>
    <col min="3" max="3" width="25.5703125" style="10" customWidth="1"/>
    <col min="4" max="4" width="16.85546875" style="10" hidden="1" customWidth="1"/>
    <col min="5" max="5" width="12.5703125" style="10" customWidth="1"/>
  </cols>
  <sheetData>
    <row r="4" spans="1:4">
      <c r="A4" s="169" t="str">
        <f>'[1]1-Resumo'!A5:C5</f>
        <v>CONTRATAÇÃO DE ELABORAÇÃO DE LAUDO DE AVALIAÇÃO ESTRUTURAL E PROJETOS EXECUTIVOS PARA  PRÉDIOS PUBLICO DA RECEITA FEDERAL DO BRASIL 4ª RF.</v>
      </c>
      <c r="B4" s="170"/>
      <c r="C4" s="170"/>
      <c r="D4" s="171"/>
    </row>
    <row r="5" spans="1:4" ht="16.5" thickBot="1">
      <c r="A5" s="172" t="s">
        <v>58</v>
      </c>
      <c r="B5" s="172"/>
      <c r="C5" s="172"/>
      <c r="D5" s="172"/>
    </row>
    <row r="6" spans="1:4">
      <c r="A6" s="11"/>
      <c r="B6" s="12"/>
      <c r="C6" s="12"/>
      <c r="D6" s="12"/>
    </row>
    <row r="7" spans="1:4">
      <c r="A7" s="111" t="s">
        <v>59</v>
      </c>
      <c r="B7" s="12" t="s">
        <v>60</v>
      </c>
      <c r="C7" s="12"/>
      <c r="D7" s="12" t="s">
        <v>61</v>
      </c>
    </row>
    <row r="8" spans="1:4">
      <c r="A8" s="112" t="s">
        <v>59</v>
      </c>
      <c r="B8" s="113" t="s">
        <v>60</v>
      </c>
      <c r="C8" s="114" t="s">
        <v>62</v>
      </c>
      <c r="D8" s="115" t="s">
        <v>63</v>
      </c>
    </row>
    <row r="9" spans="1:4" ht="30">
      <c r="A9" s="116" t="s">
        <v>64</v>
      </c>
      <c r="B9" s="117" t="s">
        <v>65</v>
      </c>
      <c r="C9" s="118">
        <v>4</v>
      </c>
      <c r="D9" s="119">
        <f t="shared" ref="D9:D16" si="0">C9/100</f>
        <v>0.04</v>
      </c>
    </row>
    <row r="10" spans="1:4" ht="30">
      <c r="A10" s="116" t="s">
        <v>66</v>
      </c>
      <c r="B10" s="117" t="s">
        <v>67</v>
      </c>
      <c r="C10" s="118">
        <v>0</v>
      </c>
      <c r="D10" s="119">
        <f t="shared" si="0"/>
        <v>0</v>
      </c>
    </row>
    <row r="11" spans="1:4">
      <c r="A11" s="116" t="s">
        <v>68</v>
      </c>
      <c r="B11" s="117" t="s">
        <v>69</v>
      </c>
      <c r="C11" s="118">
        <v>0</v>
      </c>
      <c r="D11" s="119">
        <f t="shared" si="0"/>
        <v>0</v>
      </c>
    </row>
    <row r="12" spans="1:4" ht="30">
      <c r="A12" s="116" t="s">
        <v>70</v>
      </c>
      <c r="B12" s="117" t="s">
        <v>71</v>
      </c>
      <c r="C12" s="118">
        <v>0.21</v>
      </c>
      <c r="D12" s="119">
        <f t="shared" si="0"/>
        <v>2.0999999999999999E-3</v>
      </c>
    </row>
    <row r="13" spans="1:4" ht="45">
      <c r="A13" s="116" t="s">
        <v>72</v>
      </c>
      <c r="B13" s="117" t="s">
        <v>73</v>
      </c>
      <c r="C13" s="118">
        <v>0.5</v>
      </c>
      <c r="D13" s="119">
        <f t="shared" si="0"/>
        <v>5.0000000000000001E-3</v>
      </c>
    </row>
    <row r="14" spans="1:4" ht="30">
      <c r="A14" s="116" t="s">
        <v>74</v>
      </c>
      <c r="B14" s="117" t="s">
        <v>75</v>
      </c>
      <c r="C14" s="118">
        <v>7</v>
      </c>
      <c r="D14" s="119">
        <f t="shared" si="0"/>
        <v>7.0000000000000007E-2</v>
      </c>
    </row>
    <row r="15" spans="1:4" ht="75">
      <c r="A15" s="116" t="s">
        <v>76</v>
      </c>
      <c r="B15" s="117" t="s">
        <v>77</v>
      </c>
      <c r="C15" s="118">
        <v>8.65</v>
      </c>
      <c r="D15" s="119">
        <f t="shared" si="0"/>
        <v>8.6500000000000007E-2</v>
      </c>
    </row>
    <row r="16" spans="1:4" ht="45">
      <c r="A16" s="116"/>
      <c r="B16" s="117" t="s">
        <v>78</v>
      </c>
      <c r="C16" s="118">
        <v>0</v>
      </c>
      <c r="D16" s="119">
        <f t="shared" si="0"/>
        <v>0</v>
      </c>
    </row>
    <row r="17" spans="1:5">
      <c r="A17" s="173" t="s">
        <v>79</v>
      </c>
      <c r="B17" s="173"/>
      <c r="C17" s="120">
        <f>(((1+(D9+D10+D11+D12))*(1+D13)*(1+D14))/(1-(D15+D16))-1)*100</f>
        <v>22.673479474548429</v>
      </c>
      <c r="D17" s="121">
        <f>C17/100</f>
        <v>0.2267347947454843</v>
      </c>
    </row>
    <row r="18" spans="1:5">
      <c r="A18" s="13"/>
      <c r="B18"/>
      <c r="C18"/>
      <c r="D18"/>
    </row>
    <row r="19" spans="1:5">
      <c r="A19" s="13"/>
      <c r="B19"/>
      <c r="C19"/>
      <c r="D19"/>
    </row>
    <row r="20" spans="1:5">
      <c r="A20" s="122" t="s">
        <v>80</v>
      </c>
      <c r="B20" s="123"/>
      <c r="C20" s="123"/>
      <c r="D20"/>
    </row>
    <row r="21" spans="1:5" ht="15.75" thickBot="1">
      <c r="A21" s="122" t="s">
        <v>81</v>
      </c>
      <c r="B21" s="123"/>
      <c r="C21" s="123"/>
      <c r="D21"/>
    </row>
    <row r="22" spans="1:5" ht="15.75" thickBot="1">
      <c r="A22" s="124" t="s">
        <v>82</v>
      </c>
      <c r="B22" s="125"/>
      <c r="C22" s="123"/>
    </row>
    <row r="23" spans="1:5">
      <c r="A23" s="3"/>
      <c r="B23" s="4" t="s">
        <v>83</v>
      </c>
      <c r="C23" s="4"/>
      <c r="D23" s="3"/>
      <c r="E23" s="5"/>
    </row>
    <row r="25" spans="1:5">
      <c r="A25" s="126" t="s">
        <v>84</v>
      </c>
      <c r="B25" s="126" t="s">
        <v>85</v>
      </c>
      <c r="C25" s="126">
        <f>SUM(C26:C28)</f>
        <v>8.65</v>
      </c>
      <c r="D25" s="121">
        <f>SUM(D26:D28)</f>
        <v>8.6499999999999994E-2</v>
      </c>
    </row>
    <row r="26" spans="1:5">
      <c r="A26" s="127" t="s">
        <v>86</v>
      </c>
      <c r="B26" s="128" t="s">
        <v>87</v>
      </c>
      <c r="C26" s="128">
        <v>0.65</v>
      </c>
      <c r="D26" s="129">
        <v>6.4999999999999997E-3</v>
      </c>
    </row>
    <row r="27" spans="1:5">
      <c r="A27" s="127" t="s">
        <v>88</v>
      </c>
      <c r="B27" s="128" t="s">
        <v>89</v>
      </c>
      <c r="C27" s="128">
        <v>3</v>
      </c>
      <c r="D27" s="129">
        <v>0.03</v>
      </c>
    </row>
    <row r="28" spans="1:5">
      <c r="A28" s="127" t="s">
        <v>90</v>
      </c>
      <c r="B28" s="128" t="s">
        <v>91</v>
      </c>
      <c r="C28" s="128">
        <v>5</v>
      </c>
      <c r="D28" s="129">
        <v>0.05</v>
      </c>
    </row>
    <row r="31" spans="1:5">
      <c r="A31" s="132" t="s">
        <v>35</v>
      </c>
      <c r="B31" s="132"/>
      <c r="C31" s="132"/>
      <c r="D31" s="132"/>
      <c r="E31" s="132"/>
    </row>
  </sheetData>
  <mergeCells count="4">
    <mergeCell ref="A4:D4"/>
    <mergeCell ref="A5:D5"/>
    <mergeCell ref="A17:B17"/>
    <mergeCell ref="A31:E3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Paint.Picture" shapeId="10241" r:id="rId3">
          <objectPr defaultSize="0" autoPict="0" r:id="rId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1114425</xdr:colOff>
                <xdr:row>1</xdr:row>
                <xdr:rowOff>133350</xdr:rowOff>
              </to>
            </anchor>
          </objectPr>
        </oleObject>
      </mc:Choice>
      <mc:Fallback>
        <oleObject progId="Paint.Picture" shapeId="10241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6"/>
  <sheetViews>
    <sheetView workbookViewId="0">
      <selection activeCell="D21" sqref="D21"/>
    </sheetView>
  </sheetViews>
  <sheetFormatPr defaultRowHeight="15"/>
  <cols>
    <col min="2" max="2" width="17.5703125" customWidth="1"/>
    <col min="4" max="4" width="35.5703125" customWidth="1"/>
    <col min="8" max="8" width="12.5703125" customWidth="1"/>
  </cols>
  <sheetData>
    <row r="1" spans="1:8" ht="15.75" thickBot="1"/>
    <row r="2" spans="1:8" ht="15.75" thickBot="1">
      <c r="B2" s="174" t="s">
        <v>92</v>
      </c>
      <c r="C2" s="174"/>
      <c r="D2" s="174"/>
      <c r="E2" s="174"/>
      <c r="F2" s="174"/>
      <c r="G2" s="174"/>
      <c r="H2" s="174"/>
    </row>
    <row r="3" spans="1:8">
      <c r="B3" s="83"/>
      <c r="C3" s="84"/>
      <c r="D3" s="100" t="s">
        <v>93</v>
      </c>
      <c r="E3" s="85"/>
      <c r="F3" s="85"/>
      <c r="G3" s="85"/>
      <c r="H3" s="85"/>
    </row>
    <row r="4" spans="1:8">
      <c r="A4" t="s">
        <v>94</v>
      </c>
      <c r="B4" s="94" t="s">
        <v>95</v>
      </c>
      <c r="C4" s="86" t="s">
        <v>96</v>
      </c>
      <c r="D4" s="87"/>
      <c r="E4" s="88"/>
      <c r="F4" s="88"/>
      <c r="G4" s="88"/>
      <c r="H4" s="88"/>
    </row>
    <row r="5" spans="1:8">
      <c r="B5" s="89" t="s">
        <v>97</v>
      </c>
      <c r="C5" s="90" t="s">
        <v>98</v>
      </c>
      <c r="D5" s="89" t="s">
        <v>99</v>
      </c>
      <c r="E5" s="89" t="s">
        <v>100</v>
      </c>
      <c r="F5" s="89" t="s">
        <v>101</v>
      </c>
      <c r="G5" s="89" t="s">
        <v>102</v>
      </c>
      <c r="H5" s="89" t="s">
        <v>103</v>
      </c>
    </row>
    <row r="6" spans="1:8">
      <c r="B6" s="91" t="s">
        <v>59</v>
      </c>
      <c r="C6" s="92" t="s">
        <v>13</v>
      </c>
      <c r="D6" s="97" t="s">
        <v>18</v>
      </c>
      <c r="E6" s="93" t="s">
        <v>100</v>
      </c>
      <c r="F6" s="88"/>
      <c r="G6" s="88"/>
      <c r="H6" s="88"/>
    </row>
    <row r="7" spans="1:8">
      <c r="B7" s="89" t="s">
        <v>104</v>
      </c>
      <c r="C7" s="90" t="s">
        <v>105</v>
      </c>
      <c r="D7" s="98" t="s">
        <v>106</v>
      </c>
      <c r="E7" s="99" t="s">
        <v>107</v>
      </c>
      <c r="F7" s="95">
        <v>35</v>
      </c>
      <c r="G7" s="95">
        <v>18.850000000000001</v>
      </c>
      <c r="H7" s="95">
        <f>F7*G7</f>
        <v>659.75</v>
      </c>
    </row>
    <row r="8" spans="1:8">
      <c r="B8" s="89" t="s">
        <v>104</v>
      </c>
      <c r="C8" s="90" t="s">
        <v>105</v>
      </c>
      <c r="D8" s="98" t="s">
        <v>108</v>
      </c>
      <c r="E8" s="99" t="s">
        <v>107</v>
      </c>
      <c r="F8" s="95">
        <v>13.25</v>
      </c>
      <c r="G8" s="95">
        <v>18.850000000000001</v>
      </c>
      <c r="H8" s="95">
        <f t="shared" ref="H8:H15" si="0">F8*G8</f>
        <v>249.76250000000002</v>
      </c>
    </row>
    <row r="9" spans="1:8">
      <c r="B9" s="89" t="s">
        <v>104</v>
      </c>
      <c r="C9" s="90" t="s">
        <v>109</v>
      </c>
      <c r="D9" s="98" t="s">
        <v>110</v>
      </c>
      <c r="E9" s="99" t="s">
        <v>111</v>
      </c>
      <c r="F9" s="95">
        <v>1.75</v>
      </c>
      <c r="G9" s="95">
        <v>108.43</v>
      </c>
      <c r="H9" s="95">
        <f t="shared" si="0"/>
        <v>189.7525</v>
      </c>
    </row>
    <row r="10" spans="1:8">
      <c r="B10" s="89" t="s">
        <v>104</v>
      </c>
      <c r="C10" s="90" t="s">
        <v>112</v>
      </c>
      <c r="D10" s="98" t="s">
        <v>113</v>
      </c>
      <c r="E10" s="99" t="s">
        <v>111</v>
      </c>
      <c r="F10" s="95">
        <v>1.75</v>
      </c>
      <c r="G10" s="95">
        <v>43.79</v>
      </c>
      <c r="H10" s="95">
        <f t="shared" si="0"/>
        <v>76.632499999999993</v>
      </c>
    </row>
    <row r="11" spans="1:8">
      <c r="B11" s="89" t="s">
        <v>114</v>
      </c>
      <c r="C11" s="90" t="s">
        <v>115</v>
      </c>
      <c r="D11" s="98" t="s">
        <v>116</v>
      </c>
      <c r="E11" s="99" t="s">
        <v>117</v>
      </c>
      <c r="F11" s="95">
        <v>10.5</v>
      </c>
      <c r="G11" s="95">
        <v>2.38</v>
      </c>
      <c r="H11" s="95">
        <f t="shared" si="0"/>
        <v>24.99</v>
      </c>
    </row>
    <row r="12" spans="1:8">
      <c r="B12" s="89" t="s">
        <v>104</v>
      </c>
      <c r="C12" s="90" t="s">
        <v>118</v>
      </c>
      <c r="D12" s="98" t="s">
        <v>119</v>
      </c>
      <c r="E12" s="99" t="s">
        <v>120</v>
      </c>
      <c r="F12" s="95">
        <v>4</v>
      </c>
      <c r="G12" s="95">
        <v>18.260000000000002</v>
      </c>
      <c r="H12" s="95">
        <f t="shared" si="0"/>
        <v>73.040000000000006</v>
      </c>
    </row>
    <row r="13" spans="1:8">
      <c r="B13" s="89"/>
      <c r="C13" s="90" t="s">
        <v>121</v>
      </c>
      <c r="D13" s="98" t="s">
        <v>122</v>
      </c>
      <c r="E13" s="99" t="s">
        <v>107</v>
      </c>
      <c r="F13" s="95">
        <v>35</v>
      </c>
      <c r="G13" s="95">
        <v>51.71</v>
      </c>
      <c r="H13" s="95">
        <f t="shared" si="0"/>
        <v>1809.8500000000001</v>
      </c>
    </row>
    <row r="14" spans="1:8">
      <c r="B14" s="89"/>
      <c r="C14" s="90" t="s">
        <v>123</v>
      </c>
      <c r="D14" s="98" t="s">
        <v>124</v>
      </c>
      <c r="E14" s="99" t="s">
        <v>107</v>
      </c>
      <c r="F14" s="95">
        <v>0</v>
      </c>
      <c r="G14" s="95">
        <v>52.33</v>
      </c>
      <c r="H14" s="95">
        <f t="shared" si="0"/>
        <v>0</v>
      </c>
    </row>
    <row r="15" spans="1:8">
      <c r="B15" s="16"/>
      <c r="C15" s="16"/>
      <c r="D15" s="16"/>
      <c r="E15" s="16"/>
      <c r="F15" s="16"/>
      <c r="G15" s="16"/>
      <c r="H15" s="95">
        <f t="shared" si="0"/>
        <v>0</v>
      </c>
    </row>
    <row r="16" spans="1:8">
      <c r="B16" s="85"/>
      <c r="C16" s="84"/>
      <c r="D16" s="82"/>
      <c r="E16" s="85"/>
      <c r="F16" s="85"/>
      <c r="G16" s="89" t="s">
        <v>125</v>
      </c>
      <c r="H16" s="96">
        <f>SUM(H7:H15)</f>
        <v>3083.7775000000001</v>
      </c>
    </row>
  </sheetData>
  <mergeCells count="1">
    <mergeCell ref="B2:H2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431EEB-9AC8-41DC-A383-6E3BA9BDF312}"/>
</file>

<file path=customXml/itemProps2.xml><?xml version="1.0" encoding="utf-8"?>
<ds:datastoreItem xmlns:ds="http://schemas.openxmlformats.org/officeDocument/2006/customXml" ds:itemID="{01C032E4-1E3F-4837-BA9F-462B669E71BC}"/>
</file>

<file path=customXml/itemProps3.xml><?xml version="1.0" encoding="utf-8"?>
<ds:datastoreItem xmlns:ds="http://schemas.openxmlformats.org/officeDocument/2006/customXml" ds:itemID="{393CB132-478C-4D1D-BF6E-432379653B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Secretaria de Receita Federal do Brasil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MERCIA BEZERRA FREITAS</dc:creator>
  <cp:keywords/>
  <dc:description/>
  <cp:lastModifiedBy>MERCIA BEZERRA FREITAS</cp:lastModifiedBy>
  <cp:revision/>
  <dcterms:created xsi:type="dcterms:W3CDTF">2022-10-27T18:20:16Z</dcterms:created>
  <dcterms:modified xsi:type="dcterms:W3CDTF">2023-03-07T14:34:23Z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0x010100057A0BDB9A418447A4781BA6F1300CDF</vt:lpwstr>
  </property>
  <property fmtid="{D5CDD505-2E9C-101B-9397-08002B2CF9AE}" pid="3" name="MediaServiceImageTags">
    <vt:lpwstr/>
  </property>
</Properties>
</file>